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ota\AppData\Local\Microsoft\Windows\INetCache\Content.Outlook\XKCJ6XI8\"/>
    </mc:Choice>
  </mc:AlternateContent>
  <xr:revisionPtr revIDLastSave="0" documentId="13_ncr:1_{468B78F4-4253-46FA-8A30-F2516331E8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" sheetId="1" r:id="rId1"/>
  </sheets>
  <definedNames>
    <definedName name="_xlnm.Print_Area" localSheetId="0">A!$A$11:$E$125</definedName>
    <definedName name="_xlnm.Print_Titles" localSheetId="0">A!$2:$10</definedName>
    <definedName name="Print_Titles_MI">A!$2:$10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1" i="1" l="1"/>
  <c r="D110" i="1"/>
  <c r="D109" i="1"/>
  <c r="D49" i="1"/>
  <c r="D48" i="1"/>
  <c r="D47" i="1"/>
  <c r="D67" i="1"/>
  <c r="D61" i="1"/>
  <c r="D55" i="1"/>
  <c r="E123" i="1" l="1"/>
  <c r="E122" i="1"/>
  <c r="E105" i="1"/>
  <c r="E42" i="1"/>
  <c r="E100" i="1" l="1"/>
  <c r="E36" i="1"/>
  <c r="E30" i="1" l="1"/>
  <c r="E111" i="1" l="1"/>
  <c r="E49" i="1"/>
  <c r="E67" i="1" l="1"/>
  <c r="E61" i="1"/>
  <c r="E55" i="1" l="1"/>
  <c r="E116" i="1"/>
  <c r="E118" i="1" l="1"/>
  <c r="E24" i="1" l="1"/>
  <c r="E76" i="1"/>
  <c r="C143" i="1" l="1"/>
  <c r="C145" i="1" s="1"/>
  <c r="E134" i="1" s="1"/>
  <c r="E12" i="1"/>
  <c r="E18" i="1"/>
  <c r="E80" i="1"/>
  <c r="E85" i="1"/>
  <c r="E90" i="1"/>
  <c r="E95" i="1"/>
  <c r="E120" i="1" l="1"/>
  <c r="E124" i="1"/>
  <c r="F151" i="1" s="1"/>
  <c r="F155" i="1" s="1"/>
  <c r="E133" i="1"/>
  <c r="E141" i="1" s="1"/>
</calcChain>
</file>

<file path=xl/sharedStrings.xml><?xml version="1.0" encoding="utf-8"?>
<sst xmlns="http://schemas.openxmlformats.org/spreadsheetml/2006/main" count="203" uniqueCount="112">
  <si>
    <t>CITY OF WYOMING</t>
  </si>
  <si>
    <t>TREASURER'S OFFICE</t>
  </si>
  <si>
    <t>School District</t>
  </si>
  <si>
    <t>Act #</t>
  </si>
  <si>
    <t>Account #</t>
  </si>
  <si>
    <t>Amount</t>
  </si>
  <si>
    <t>Total</t>
  </si>
  <si>
    <t>Godfrey-Lee Public Schools</t>
  </si>
  <si>
    <t>198</t>
  </si>
  <si>
    <t>Penalty</t>
  </si>
  <si>
    <t>Wyoming, Michigan  49509</t>
  </si>
  <si>
    <t>School District #7</t>
  </si>
  <si>
    <t xml:space="preserve"> </t>
  </si>
  <si>
    <t>Godwin Heights Public Schools</t>
  </si>
  <si>
    <t>15 36th St SW</t>
  </si>
  <si>
    <t>Wyoming, Michigan  49508</t>
  </si>
  <si>
    <t/>
  </si>
  <si>
    <t>School District #6</t>
  </si>
  <si>
    <t>Kelloggsville Public Schools</t>
  </si>
  <si>
    <t>242 52nd St SE</t>
  </si>
  <si>
    <t>Grand Rapids, Michigan  49508</t>
  </si>
  <si>
    <t>School District #8</t>
  </si>
  <si>
    <t>Wyoming Public Schools</t>
  </si>
  <si>
    <t>3575 Gladiola St SW</t>
  </si>
  <si>
    <t>School District #11</t>
  </si>
  <si>
    <t>Kent Intermediate School District</t>
  </si>
  <si>
    <t>2930 Knapp St NE</t>
  </si>
  <si>
    <t>Grand Rapids MI  49505</t>
  </si>
  <si>
    <t>Grand Rapids Community College</t>
  </si>
  <si>
    <t>143 Bostwick Ave NE</t>
  </si>
  <si>
    <t>Grand Rapids MI  49503</t>
  </si>
  <si>
    <t>State of Michigan</t>
  </si>
  <si>
    <t>Godfrey-Lee</t>
  </si>
  <si>
    <t>Michigan Department of Treasury</t>
  </si>
  <si>
    <t>Tax Commission - Treasury Building</t>
  </si>
  <si>
    <t>Lansing, Michigan  48922</t>
  </si>
  <si>
    <t>Godwin</t>
  </si>
  <si>
    <t>Kelloggsville</t>
  </si>
  <si>
    <t>Wyoming</t>
  </si>
  <si>
    <t>State Ed Tax</t>
  </si>
  <si>
    <t>Total Due</t>
  </si>
  <si>
    <t>Total Tax Due</t>
  </si>
  <si>
    <t>Total Penalty Due</t>
  </si>
  <si>
    <t>Total City Tax Roll</t>
  </si>
  <si>
    <t>City Tax Roll</t>
  </si>
  <si>
    <t>NEED</t>
  </si>
  <si>
    <t xml:space="preserve">Admin Fees Roll </t>
  </si>
  <si>
    <t>Matches Opening Roll + JBOR adjustments</t>
  </si>
  <si>
    <t>963 Joosten SW</t>
  </si>
  <si>
    <t>Grand Rapids, MI 49503</t>
  </si>
  <si>
    <t>P.O. Box 905</t>
  </si>
  <si>
    <t>Wyoming, MI 49509</t>
  </si>
  <si>
    <t>Vendor #9460</t>
  </si>
  <si>
    <t>Vendor #308</t>
  </si>
  <si>
    <t>Vendor #311</t>
  </si>
  <si>
    <t>Vendor #431</t>
  </si>
  <si>
    <t>Vendor #816</t>
  </si>
  <si>
    <t>Vendor #447</t>
  </si>
  <si>
    <t>Vendor #328</t>
  </si>
  <si>
    <t>Vendor #7575</t>
  </si>
  <si>
    <t>Interurban Transit Partnership</t>
  </si>
  <si>
    <t>300 Elsworth Ave SW</t>
  </si>
  <si>
    <t>703-000-00000-273.002</t>
  </si>
  <si>
    <t>Kent County Treasurer</t>
  </si>
  <si>
    <t>P.O. Box Y</t>
  </si>
  <si>
    <t>Grand Rapids, MI 49501</t>
  </si>
  <si>
    <t>Vendor #443</t>
  </si>
  <si>
    <t>Dlq Real (less City &amp; Admin)</t>
  </si>
  <si>
    <t>Dlq Personal (less City &amp; Admin)</t>
  </si>
  <si>
    <t>Total Disbursement per Quick Disbursement Report</t>
  </si>
  <si>
    <t>Total Disbursed to Taxing Units</t>
  </si>
  <si>
    <t>Total Admin Fee Disbursed</t>
  </si>
  <si>
    <t>should be 0.00</t>
  </si>
  <si>
    <t>make sure to change GL number to appropriate tax year!!!</t>
  </si>
  <si>
    <t>Brownfield Authority</t>
  </si>
  <si>
    <t>Less Brownfield Capture</t>
  </si>
  <si>
    <t>Net City Tax Roll</t>
  </si>
  <si>
    <t>Total City Tax Disbursed (incl. penalties, less BRN capture)</t>
  </si>
  <si>
    <t>Kent ISD</t>
  </si>
  <si>
    <t>2014 IFT correction to be withheld from 2016 disbursemet</t>
  </si>
  <si>
    <t>2015 IFT correction to be withheld from 2016 disbursemet</t>
  </si>
  <si>
    <t>101-000-00000-217100</t>
  </si>
  <si>
    <t>Grand Rapids Public Schools</t>
  </si>
  <si>
    <t>School District #4</t>
  </si>
  <si>
    <t>Vendor #5468</t>
  </si>
  <si>
    <t>P.O. Box 117</t>
  </si>
  <si>
    <t>Grand Rapids, Michigan  49501-0117</t>
  </si>
  <si>
    <t>Grand Rapids</t>
  </si>
  <si>
    <t>IFT SPECIAL ACTS SUMMER TAX COLLECTIONS PAYABLE TO THE FOLLOWING UNITS:</t>
  </si>
  <si>
    <t>BRN Cap</t>
  </si>
  <si>
    <t>Byron Center Public Schools</t>
  </si>
  <si>
    <t>Vendor #124</t>
  </si>
  <si>
    <t>8542 Byron Center Ave SW</t>
  </si>
  <si>
    <t>Byron Center, MI 49315</t>
  </si>
  <si>
    <t>School District #2</t>
  </si>
  <si>
    <t>Byron Center</t>
  </si>
  <si>
    <t>Attn: Nicole Hofert, City Planner</t>
  </si>
  <si>
    <t>Collections thru 09/02/21</t>
  </si>
  <si>
    <t>Paid through JE</t>
  </si>
  <si>
    <t>703-000-98222-998007</t>
  </si>
  <si>
    <t>703-000-98222-998006</t>
  </si>
  <si>
    <t>703-000-98222-998008</t>
  </si>
  <si>
    <t>703-000-98222-998011</t>
  </si>
  <si>
    <t>703-000-98222-998004</t>
  </si>
  <si>
    <t>703-000-98222-998002</t>
  </si>
  <si>
    <t>703-000-98222-998200</t>
  </si>
  <si>
    <t>703-000-98222-998400</t>
  </si>
  <si>
    <t>703-000-98222-998600</t>
  </si>
  <si>
    <t>703-000-98222-998300</t>
  </si>
  <si>
    <t>703-000-98222-998500</t>
  </si>
  <si>
    <t>make sure to verify/change percentage for KISD (64.237% / 35.763% for 2022)</t>
  </si>
  <si>
    <t>update formula in orange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</si>
</sst>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7">
    <font>
      <sz val="10"/>
      <name val="CG Times (W1)"/>
    </font>
    <font>
      <u/>
      <sz val="10"/>
      <name val="CG Times (W1)"/>
    </font>
    <font>
      <sz val="8"/>
      <name val="CG Times (W1)"/>
    </font>
    <font>
      <sz val="10"/>
      <name val="CG Times (W1)"/>
    </font>
    <font>
      <sz val="10"/>
      <color indexed="10"/>
      <name val="CG Times (W1)"/>
    </font>
    <font>
      <b/>
      <sz val="10"/>
      <color rgb="FFFF0000"/>
      <name val="CG Times (W1)"/>
    </font>
    <font>
      <sz val="10"/>
      <color rgb="FFFF0000"/>
      <name val="CG Times (W1)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7" fontId="0" fillId="0" borderId="0" xfId="0" applyNumberFormat="1" applyFont="1" applyProtection="1"/>
    <xf numFmtId="39" fontId="1" fillId="0" borderId="0" xfId="0" applyNumberFormat="1" applyFont="1" applyProtection="1"/>
    <xf numFmtId="39" fontId="0" fillId="0" borderId="0" xfId="0" applyNumberFormat="1" applyFont="1" applyProtection="1"/>
    <xf numFmtId="39" fontId="0" fillId="0" borderId="0" xfId="0" applyNumberFormat="1" applyProtection="1"/>
    <xf numFmtId="39" fontId="0" fillId="0" borderId="0" xfId="0" applyNumberFormat="1" applyAlignment="1" applyProtection="1">
      <alignment horizontal="right"/>
    </xf>
    <xf numFmtId="0" fontId="0" fillId="0" borderId="0" xfId="0" applyAlignment="1">
      <alignment horizontal="right"/>
    </xf>
    <xf numFmtId="39" fontId="0" fillId="2" borderId="0" xfId="0" applyNumberFormat="1" applyFill="1" applyProtection="1"/>
    <xf numFmtId="15" fontId="0" fillId="0" borderId="0" xfId="0" applyNumberFormat="1" applyFont="1" applyAlignment="1">
      <alignment horizontal="centerContinuous"/>
    </xf>
    <xf numFmtId="0" fontId="0" fillId="0" borderId="0" xfId="0" applyAlignment="1">
      <alignment horizontal="center"/>
    </xf>
    <xf numFmtId="39" fontId="0" fillId="0" borderId="0" xfId="0" applyNumberFormat="1"/>
    <xf numFmtId="39" fontId="2" fillId="0" borderId="0" xfId="0" applyNumberFormat="1" applyFont="1" applyProtection="1"/>
    <xf numFmtId="39" fontId="3" fillId="0" borderId="0" xfId="0" applyNumberFormat="1" applyFont="1" applyProtection="1"/>
    <xf numFmtId="0" fontId="0" fillId="3" borderId="0" xfId="0" applyFill="1"/>
    <xf numFmtId="39" fontId="0" fillId="0" borderId="0" xfId="0" applyNumberFormat="1" applyFill="1"/>
    <xf numFmtId="4" fontId="0" fillId="0" borderId="0" xfId="0" applyNumberFormat="1"/>
    <xf numFmtId="4" fontId="0" fillId="4" borderId="0" xfId="0" applyNumberFormat="1" applyFill="1"/>
    <xf numFmtId="0" fontId="4" fillId="0" borderId="0" xfId="0" applyFont="1"/>
    <xf numFmtId="0" fontId="0" fillId="0" borderId="0" xfId="0" applyFill="1"/>
    <xf numFmtId="39" fontId="0" fillId="0" borderId="0" xfId="0" applyNumberFormat="1" applyFont="1" applyBorder="1" applyProtection="1"/>
    <xf numFmtId="39" fontId="0" fillId="0" borderId="0" xfId="0" applyNumberFormat="1" applyFont="1"/>
    <xf numFmtId="0" fontId="5" fillId="0" borderId="0" xfId="0" applyFont="1"/>
    <xf numFmtId="39" fontId="0" fillId="5" borderId="0" xfId="0" applyNumberFormat="1" applyFont="1" applyFill="1" applyProtection="1"/>
    <xf numFmtId="39" fontId="1" fillId="5" borderId="0" xfId="0" applyNumberFormat="1" applyFont="1" applyFill="1" applyProtection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L159"/>
  <sheetViews>
    <sheetView tabSelected="1" defaultGridColor="0" colorId="22" zoomScale="87" zoomScaleNormal="87" workbookViewId="0">
      <selection activeCell="F2" sqref="F2"/>
    </sheetView>
  </sheetViews>
  <sheetFormatPr defaultColWidth="8.1640625" defaultRowHeight="12.75"/>
  <cols>
    <col min="1" max="1" width="35" customWidth="1"/>
    <col min="2" max="2" width="10.33203125" customWidth="1"/>
    <col min="3" max="3" width="28.83203125" customWidth="1"/>
    <col min="4" max="4" width="15.33203125" customWidth="1"/>
    <col min="5" max="5" width="17.33203125" customWidth="1"/>
    <col min="6" max="6" width="15.1640625" customWidth="1"/>
    <col min="7" max="7" width="14" customWidth="1"/>
    <col min="8" max="8" width="13.83203125" customWidth="1"/>
    <col min="9" max="9" width="14" customWidth="1"/>
    <col min="10" max="10" width="12.83203125" customWidth="1"/>
    <col min="11" max="11" width="14.33203125" customWidth="1"/>
    <col min="12" max="12" width="13.1640625" customWidth="1"/>
  </cols>
  <sheetData>
    <row r="1" spans="1:6" ht="12" customHeight="1">
      <c r="A1" s="23" t="s">
        <v>73</v>
      </c>
      <c r="D1" s="27" t="s">
        <v>110</v>
      </c>
    </row>
    <row r="2" spans="1:6" ht="12" customHeight="1">
      <c r="A2" s="1" t="s">
        <v>0</v>
      </c>
      <c r="B2" s="1"/>
      <c r="C2" s="1"/>
      <c r="D2" s="1"/>
      <c r="E2" s="1"/>
      <c r="F2" s="30" t="s">
        <v>111</v>
      </c>
    </row>
    <row r="3" spans="1:6" ht="12" customHeight="1">
      <c r="A3" s="1" t="s">
        <v>1</v>
      </c>
      <c r="B3" s="1"/>
      <c r="C3" s="1"/>
      <c r="D3" s="1"/>
      <c r="E3" s="1"/>
    </row>
    <row r="4" spans="1:6" ht="12" customHeight="1">
      <c r="A4" s="1"/>
      <c r="B4" s="1"/>
      <c r="C4" s="1"/>
      <c r="D4" s="1"/>
      <c r="E4" s="1"/>
    </row>
    <row r="5" spans="1:6" ht="12" customHeight="1">
      <c r="A5" s="14">
        <v>44446</v>
      </c>
      <c r="B5" s="1"/>
      <c r="C5" s="1"/>
      <c r="D5" s="1"/>
      <c r="E5" s="1"/>
    </row>
    <row r="6" spans="1:6" ht="12" customHeight="1">
      <c r="A6" s="1"/>
      <c r="B6" s="1"/>
      <c r="C6" s="1"/>
      <c r="D6" s="1"/>
      <c r="E6" s="1"/>
    </row>
    <row r="7" spans="1:6" ht="12" customHeight="1">
      <c r="A7" s="1" t="s">
        <v>88</v>
      </c>
      <c r="B7" s="1"/>
      <c r="C7" s="1"/>
      <c r="D7" s="1"/>
      <c r="E7" s="1"/>
    </row>
    <row r="8" spans="1:6" ht="12" customHeight="1">
      <c r="B8" s="2"/>
      <c r="C8" s="2"/>
      <c r="D8" s="2"/>
      <c r="E8" s="2"/>
    </row>
    <row r="9" spans="1:6" ht="12" customHeight="1">
      <c r="A9" s="3" t="s">
        <v>2</v>
      </c>
      <c r="B9" s="4" t="s">
        <v>3</v>
      </c>
      <c r="C9" s="4" t="s">
        <v>4</v>
      </c>
      <c r="D9" s="4" t="s">
        <v>5</v>
      </c>
      <c r="E9" s="5" t="s">
        <v>6</v>
      </c>
    </row>
    <row r="10" spans="1:6" ht="12" customHeight="1">
      <c r="A10" s="2"/>
      <c r="B10" s="2"/>
      <c r="C10" s="2"/>
      <c r="D10" s="2"/>
      <c r="E10" s="2"/>
    </row>
    <row r="11" spans="1:6" ht="12" customHeight="1">
      <c r="A11" s="2" t="s">
        <v>7</v>
      </c>
      <c r="B11" s="6" t="s">
        <v>8</v>
      </c>
      <c r="C11" s="15" t="s">
        <v>99</v>
      </c>
      <c r="D11" s="7">
        <v>24626.94</v>
      </c>
      <c r="E11" s="2"/>
    </row>
    <row r="12" spans="1:6" ht="12" customHeight="1">
      <c r="A12" t="s">
        <v>48</v>
      </c>
      <c r="B12" s="6" t="s">
        <v>9</v>
      </c>
      <c r="C12" s="15" t="s">
        <v>62</v>
      </c>
      <c r="D12" s="8">
        <v>0</v>
      </c>
      <c r="E12" s="9">
        <f>SUM(D11:D12)</f>
        <v>24626.94</v>
      </c>
    </row>
    <row r="13" spans="1:6" ht="12" customHeight="1">
      <c r="A13" s="2" t="s">
        <v>10</v>
      </c>
    </row>
    <row r="14" spans="1:6" ht="12" customHeight="1">
      <c r="A14" s="2" t="s">
        <v>11</v>
      </c>
      <c r="B14" s="2" t="s">
        <v>12</v>
      </c>
      <c r="C14" s="2"/>
      <c r="D14" s="9"/>
    </row>
    <row r="15" spans="1:6" ht="12" customHeight="1">
      <c r="A15" t="s">
        <v>53</v>
      </c>
      <c r="B15" s="2"/>
      <c r="C15" s="2"/>
      <c r="D15" s="9"/>
    </row>
    <row r="16" spans="1:6" ht="12" customHeight="1">
      <c r="A16" s="2"/>
      <c r="B16" s="2" t="s">
        <v>12</v>
      </c>
      <c r="C16" s="2" t="s">
        <v>12</v>
      </c>
      <c r="D16" s="2" t="s">
        <v>12</v>
      </c>
      <c r="E16" s="2"/>
    </row>
    <row r="17" spans="1:5" ht="12" customHeight="1">
      <c r="A17" s="2" t="s">
        <v>13</v>
      </c>
      <c r="B17" s="6" t="s">
        <v>8</v>
      </c>
      <c r="C17" s="15" t="s">
        <v>100</v>
      </c>
      <c r="D17" s="9">
        <v>12665.24</v>
      </c>
      <c r="E17" s="2"/>
    </row>
    <row r="18" spans="1:5" ht="12" customHeight="1">
      <c r="A18" s="2" t="s">
        <v>14</v>
      </c>
      <c r="B18" s="6" t="s">
        <v>9</v>
      </c>
      <c r="C18" s="15" t="s">
        <v>62</v>
      </c>
      <c r="D18" s="8">
        <v>0</v>
      </c>
      <c r="E18" s="9">
        <f>SUM(D17:D18)</f>
        <v>12665.24</v>
      </c>
    </row>
    <row r="19" spans="1:5" ht="12" customHeight="1">
      <c r="A19" s="2" t="s">
        <v>15</v>
      </c>
      <c r="B19" s="2" t="s">
        <v>12</v>
      </c>
      <c r="C19" s="2" t="s">
        <v>12</v>
      </c>
      <c r="D19" s="9" t="s">
        <v>12</v>
      </c>
      <c r="E19" t="s">
        <v>16</v>
      </c>
    </row>
    <row r="20" spans="1:5" ht="12" customHeight="1">
      <c r="A20" s="2" t="s">
        <v>17</v>
      </c>
      <c r="B20" s="2"/>
      <c r="C20" s="2" t="s">
        <v>12</v>
      </c>
      <c r="D20" s="9"/>
      <c r="E20" s="2"/>
    </row>
    <row r="21" spans="1:5" ht="12" customHeight="1">
      <c r="A21" t="s">
        <v>54</v>
      </c>
      <c r="B21" s="2"/>
      <c r="C21" s="2"/>
      <c r="D21" s="9"/>
      <c r="E21" s="2"/>
    </row>
    <row r="22" spans="1:5" ht="12" customHeight="1">
      <c r="A22" s="2"/>
      <c r="B22" s="2"/>
      <c r="C22" s="2"/>
      <c r="D22" s="9"/>
      <c r="E22" s="9"/>
    </row>
    <row r="23" spans="1:5" ht="12" customHeight="1">
      <c r="A23" s="2" t="s">
        <v>18</v>
      </c>
      <c r="B23" s="6" t="s">
        <v>8</v>
      </c>
      <c r="C23" s="15" t="s">
        <v>101</v>
      </c>
      <c r="D23" s="10">
        <v>17104.169999999998</v>
      </c>
      <c r="E23" s="9"/>
    </row>
    <row r="24" spans="1:5" ht="12" customHeight="1">
      <c r="A24" s="2" t="s">
        <v>19</v>
      </c>
      <c r="B24" s="6" t="s">
        <v>9</v>
      </c>
      <c r="C24" s="15" t="s">
        <v>62</v>
      </c>
      <c r="D24" s="8">
        <v>0</v>
      </c>
      <c r="E24" s="9">
        <f>SUM(D23:D24)</f>
        <v>17104.169999999998</v>
      </c>
    </row>
    <row r="25" spans="1:5" ht="12" customHeight="1">
      <c r="A25" s="2" t="s">
        <v>20</v>
      </c>
      <c r="B25" s="2"/>
      <c r="C25" s="2"/>
      <c r="D25" s="9"/>
      <c r="E25" s="9"/>
    </row>
    <row r="26" spans="1:5" ht="12" customHeight="1">
      <c r="A26" s="2" t="s">
        <v>21</v>
      </c>
      <c r="B26" s="2"/>
      <c r="C26" s="2"/>
      <c r="D26" s="8"/>
    </row>
    <row r="27" spans="1:5" ht="12" customHeight="1">
      <c r="A27" t="s">
        <v>55</v>
      </c>
      <c r="B27" s="2"/>
      <c r="C27" s="2"/>
      <c r="D27" s="8"/>
    </row>
    <row r="28" spans="1:5" ht="12" customHeight="1">
      <c r="B28" s="2"/>
      <c r="C28" s="2"/>
      <c r="D28" s="9"/>
      <c r="E28" s="9"/>
    </row>
    <row r="29" spans="1:5" ht="12" customHeight="1">
      <c r="A29" s="2" t="s">
        <v>22</v>
      </c>
      <c r="B29" s="6" t="s">
        <v>8</v>
      </c>
      <c r="C29" s="15" t="s">
        <v>102</v>
      </c>
      <c r="D29" s="9">
        <v>89771.31</v>
      </c>
      <c r="E29" s="9"/>
    </row>
    <row r="30" spans="1:5" ht="12" customHeight="1">
      <c r="A30" s="2" t="s">
        <v>23</v>
      </c>
      <c r="B30" s="6" t="s">
        <v>9</v>
      </c>
      <c r="C30" s="15" t="s">
        <v>62</v>
      </c>
      <c r="D30" s="8">
        <v>0</v>
      </c>
      <c r="E30" s="9">
        <f>SUM(D29:D30)</f>
        <v>89771.31</v>
      </c>
    </row>
    <row r="31" spans="1:5" ht="12" customHeight="1">
      <c r="A31" s="2" t="s">
        <v>10</v>
      </c>
      <c r="B31" s="6"/>
      <c r="C31" s="15"/>
      <c r="D31" s="9"/>
      <c r="E31" s="9"/>
    </row>
    <row r="32" spans="1:5" ht="12" customHeight="1">
      <c r="A32" s="2" t="s">
        <v>24</v>
      </c>
    </row>
    <row r="33" spans="1:5" ht="12" customHeight="1">
      <c r="A33" t="s">
        <v>56</v>
      </c>
      <c r="B33" s="2"/>
      <c r="C33" s="2"/>
      <c r="D33" s="2"/>
      <c r="E33" s="9"/>
    </row>
    <row r="34" spans="1:5" ht="12" customHeight="1">
      <c r="B34" s="2"/>
      <c r="C34" s="2"/>
      <c r="D34" s="2"/>
      <c r="E34" s="9"/>
    </row>
    <row r="35" spans="1:5" ht="12" customHeight="1">
      <c r="A35" s="2" t="s">
        <v>82</v>
      </c>
      <c r="B35" s="6" t="s">
        <v>8</v>
      </c>
      <c r="C35" s="15" t="s">
        <v>103</v>
      </c>
      <c r="D35" s="9">
        <v>1781.34</v>
      </c>
      <c r="E35" s="9"/>
    </row>
    <row r="36" spans="1:5" ht="12" customHeight="1">
      <c r="A36" s="2" t="s">
        <v>85</v>
      </c>
      <c r="B36" s="6" t="s">
        <v>9</v>
      </c>
      <c r="C36" s="15" t="s">
        <v>62</v>
      </c>
      <c r="D36" s="8">
        <v>0</v>
      </c>
      <c r="E36" s="9">
        <f>SUM(D35:D36)</f>
        <v>1781.34</v>
      </c>
    </row>
    <row r="37" spans="1:5" ht="12" customHeight="1">
      <c r="A37" s="2" t="s">
        <v>86</v>
      </c>
      <c r="B37" s="6"/>
      <c r="C37" s="15"/>
      <c r="D37" s="9"/>
      <c r="E37" s="9"/>
    </row>
    <row r="38" spans="1:5" ht="12" customHeight="1">
      <c r="A38" s="2" t="s">
        <v>83</v>
      </c>
    </row>
    <row r="39" spans="1:5" ht="12" customHeight="1">
      <c r="A39" t="s">
        <v>84</v>
      </c>
      <c r="B39" s="2"/>
      <c r="C39" s="2"/>
      <c r="D39" s="2"/>
      <c r="E39" s="9"/>
    </row>
    <row r="40" spans="1:5" ht="12" customHeight="1">
      <c r="B40" s="2"/>
      <c r="C40" s="2"/>
      <c r="D40" s="2"/>
      <c r="E40" s="9"/>
    </row>
    <row r="41" spans="1:5" ht="12" customHeight="1">
      <c r="A41" s="2" t="s">
        <v>90</v>
      </c>
      <c r="B41" s="6" t="s">
        <v>8</v>
      </c>
      <c r="C41" s="15" t="s">
        <v>104</v>
      </c>
      <c r="D41" s="9">
        <v>3898.36</v>
      </c>
      <c r="E41" s="9"/>
    </row>
    <row r="42" spans="1:5" ht="12" customHeight="1">
      <c r="A42" s="2" t="s">
        <v>92</v>
      </c>
      <c r="B42" s="6" t="s">
        <v>9</v>
      </c>
      <c r="C42" s="15" t="s">
        <v>62</v>
      </c>
      <c r="D42" s="8">
        <v>0</v>
      </c>
      <c r="E42" s="9">
        <f>SUM(D41:D42)</f>
        <v>3898.36</v>
      </c>
    </row>
    <row r="43" spans="1:5" ht="12" customHeight="1">
      <c r="A43" s="2" t="s">
        <v>93</v>
      </c>
      <c r="B43" s="6"/>
      <c r="C43" s="15"/>
      <c r="D43" s="9"/>
      <c r="E43" s="9"/>
    </row>
    <row r="44" spans="1:5" ht="12" customHeight="1">
      <c r="A44" s="2" t="s">
        <v>94</v>
      </c>
    </row>
    <row r="45" spans="1:5" ht="12" customHeight="1">
      <c r="A45" t="s">
        <v>91</v>
      </c>
      <c r="B45" s="2"/>
      <c r="C45" s="2"/>
      <c r="D45" s="2"/>
      <c r="E45" s="9"/>
    </row>
    <row r="46" spans="1:5" ht="12" customHeight="1">
      <c r="A46" s="2"/>
      <c r="B46" s="2"/>
      <c r="C46" s="2"/>
      <c r="D46" s="2"/>
      <c r="E46" s="2"/>
    </row>
    <row r="47" spans="1:5" ht="12" customHeight="1">
      <c r="A47" s="2" t="s">
        <v>25</v>
      </c>
      <c r="B47" s="6" t="s">
        <v>8</v>
      </c>
      <c r="C47" s="15" t="s">
        <v>105</v>
      </c>
      <c r="D47" s="28">
        <f>146686.45*0.64237</f>
        <v>94226.97</v>
      </c>
      <c r="E47" s="2"/>
    </row>
    <row r="48" spans="1:5" ht="12" customHeight="1">
      <c r="A48" s="2" t="s">
        <v>26</v>
      </c>
      <c r="B48" s="6" t="s">
        <v>9</v>
      </c>
      <c r="C48" s="15" t="s">
        <v>62</v>
      </c>
      <c r="D48" s="28">
        <f>0*0.64237</f>
        <v>0</v>
      </c>
      <c r="E48" s="9"/>
    </row>
    <row r="49" spans="1:5" ht="12" customHeight="1">
      <c r="A49" s="2" t="s">
        <v>27</v>
      </c>
      <c r="B49" s="2" t="s">
        <v>89</v>
      </c>
      <c r="C49" s="15" t="s">
        <v>105</v>
      </c>
      <c r="D49" s="29">
        <f>0*0.64237</f>
        <v>0</v>
      </c>
      <c r="E49" s="26">
        <f>SUM(D47:D49)</f>
        <v>94226.97</v>
      </c>
    </row>
    <row r="50" spans="1:5" ht="12" customHeight="1">
      <c r="A50" t="s">
        <v>57</v>
      </c>
    </row>
    <row r="51" spans="1:5" ht="12" customHeight="1"/>
    <row r="52" spans="1:5" ht="12" customHeight="1">
      <c r="A52" s="2"/>
      <c r="B52" s="2"/>
      <c r="C52" s="2"/>
      <c r="D52" s="2"/>
      <c r="E52" s="2"/>
    </row>
    <row r="53" spans="1:5" ht="12" customHeight="1">
      <c r="A53" s="2" t="s">
        <v>28</v>
      </c>
      <c r="B53" s="6" t="s">
        <v>8</v>
      </c>
      <c r="C53" s="15" t="s">
        <v>106</v>
      </c>
      <c r="D53" s="9">
        <v>46026.71</v>
      </c>
      <c r="E53" s="9"/>
    </row>
    <row r="54" spans="1:5" ht="12" customHeight="1">
      <c r="A54" s="2" t="s">
        <v>29</v>
      </c>
      <c r="B54" s="2" t="s">
        <v>9</v>
      </c>
      <c r="C54" s="15" t="s">
        <v>62</v>
      </c>
      <c r="D54" s="18">
        <v>0</v>
      </c>
    </row>
    <row r="55" spans="1:5" ht="12" customHeight="1">
      <c r="A55" s="2" t="s">
        <v>30</v>
      </c>
      <c r="B55" s="2" t="s">
        <v>89</v>
      </c>
      <c r="C55" s="15" t="s">
        <v>106</v>
      </c>
      <c r="D55" s="8">
        <f>0</f>
        <v>0</v>
      </c>
      <c r="E55" s="9">
        <f>SUM(D53:D55)</f>
        <v>46026.71</v>
      </c>
    </row>
    <row r="56" spans="1:5" ht="12" customHeight="1">
      <c r="A56" t="s">
        <v>58</v>
      </c>
    </row>
    <row r="57" spans="1:5" ht="12" customHeight="1"/>
    <row r="58" spans="1:5" ht="12" customHeight="1">
      <c r="B58" s="2"/>
      <c r="C58" s="2"/>
      <c r="D58" s="8"/>
    </row>
    <row r="59" spans="1:5" ht="12" customHeight="1">
      <c r="A59" t="s">
        <v>60</v>
      </c>
      <c r="B59" s="6" t="s">
        <v>8</v>
      </c>
      <c r="C59" s="15" t="s">
        <v>107</v>
      </c>
      <c r="D59" s="9">
        <v>38051.03</v>
      </c>
      <c r="E59" s="9"/>
    </row>
    <row r="60" spans="1:5" ht="12" customHeight="1">
      <c r="A60" t="s">
        <v>61</v>
      </c>
      <c r="B60" s="2" t="s">
        <v>9</v>
      </c>
      <c r="C60" s="15" t="s">
        <v>62</v>
      </c>
      <c r="D60" s="18">
        <v>0</v>
      </c>
      <c r="E60" s="9"/>
    </row>
    <row r="61" spans="1:5" ht="12" customHeight="1">
      <c r="A61" t="s">
        <v>49</v>
      </c>
      <c r="B61" s="2" t="s">
        <v>89</v>
      </c>
      <c r="C61" s="15" t="s">
        <v>107</v>
      </c>
      <c r="D61" s="8">
        <f>0</f>
        <v>0</v>
      </c>
      <c r="E61" s="9">
        <f>SUM(D59:D61)</f>
        <v>38051.03</v>
      </c>
    </row>
    <row r="62" spans="1:5" ht="12" customHeight="1">
      <c r="A62" t="s">
        <v>59</v>
      </c>
    </row>
    <row r="63" spans="1:5" ht="12" customHeight="1"/>
    <row r="64" spans="1:5" ht="12" customHeight="1">
      <c r="B64" s="2"/>
      <c r="D64" s="8"/>
      <c r="E64" s="9"/>
    </row>
    <row r="65" spans="1:5" ht="12" customHeight="1">
      <c r="A65" t="s">
        <v>63</v>
      </c>
      <c r="B65" s="6" t="s">
        <v>8</v>
      </c>
      <c r="C65" s="15" t="s">
        <v>108</v>
      </c>
      <c r="D65" s="9">
        <v>111297.29</v>
      </c>
      <c r="E65" s="9"/>
    </row>
    <row r="66" spans="1:5" ht="12" customHeight="1">
      <c r="A66" t="s">
        <v>64</v>
      </c>
      <c r="B66" s="2" t="s">
        <v>9</v>
      </c>
      <c r="C66" s="15" t="s">
        <v>62</v>
      </c>
      <c r="D66" s="18">
        <v>0</v>
      </c>
    </row>
    <row r="67" spans="1:5" ht="12" customHeight="1">
      <c r="A67" t="s">
        <v>65</v>
      </c>
      <c r="B67" s="2" t="s">
        <v>89</v>
      </c>
      <c r="C67" s="15" t="s">
        <v>108</v>
      </c>
      <c r="D67" s="8">
        <f>0</f>
        <v>0</v>
      </c>
      <c r="E67" s="9">
        <f>SUM(D65:D67)</f>
        <v>111297.29</v>
      </c>
    </row>
    <row r="68" spans="1:5" ht="12" customHeight="1">
      <c r="A68" t="s">
        <v>66</v>
      </c>
    </row>
    <row r="69" spans="1:5" ht="12" customHeight="1"/>
    <row r="70" spans="1:5" ht="12" customHeight="1">
      <c r="B70" s="2"/>
      <c r="D70" s="8"/>
      <c r="E70" s="9"/>
    </row>
    <row r="71" spans="1:5" ht="12" customHeight="1">
      <c r="A71" t="s">
        <v>74</v>
      </c>
      <c r="B71" s="6" t="s">
        <v>8</v>
      </c>
      <c r="C71" s="15" t="s">
        <v>81</v>
      </c>
      <c r="D71" s="9">
        <v>0</v>
      </c>
      <c r="E71" s="9"/>
    </row>
    <row r="72" spans="1:5" ht="12" customHeight="1">
      <c r="A72" t="s">
        <v>96</v>
      </c>
      <c r="C72" s="15" t="s">
        <v>105</v>
      </c>
      <c r="D72" s="18">
        <v>0</v>
      </c>
    </row>
    <row r="73" spans="1:5" ht="12" customHeight="1">
      <c r="A73" t="s">
        <v>50</v>
      </c>
      <c r="C73" s="15" t="s">
        <v>108</v>
      </c>
      <c r="D73" s="18">
        <v>0</v>
      </c>
    </row>
    <row r="74" spans="1:5" ht="12" customHeight="1">
      <c r="A74" t="s">
        <v>51</v>
      </c>
      <c r="C74" s="15" t="s">
        <v>106</v>
      </c>
      <c r="D74" s="25">
        <v>0</v>
      </c>
      <c r="E74" s="9"/>
    </row>
    <row r="75" spans="1:5" ht="12" customHeight="1">
      <c r="A75" t="s">
        <v>98</v>
      </c>
      <c r="B75" s="2"/>
      <c r="C75" s="15" t="s">
        <v>107</v>
      </c>
      <c r="D75" s="25">
        <v>0</v>
      </c>
      <c r="E75" s="9"/>
    </row>
    <row r="76" spans="1:5" ht="12" customHeight="1">
      <c r="B76" s="2" t="s">
        <v>9</v>
      </c>
      <c r="C76" s="15" t="s">
        <v>62</v>
      </c>
      <c r="D76" s="8">
        <v>0</v>
      </c>
      <c r="E76" s="9">
        <f>SUM(D71:D76)</f>
        <v>0</v>
      </c>
    </row>
    <row r="77" spans="1:5" ht="12" customHeight="1">
      <c r="A77" s="2"/>
      <c r="B77" s="2"/>
      <c r="C77" s="2"/>
      <c r="D77" s="2"/>
      <c r="E77" s="9"/>
    </row>
    <row r="78" spans="1:5" ht="12" customHeight="1">
      <c r="A78" s="2" t="s">
        <v>31</v>
      </c>
      <c r="B78" s="2"/>
      <c r="C78" s="6" t="s">
        <v>32</v>
      </c>
      <c r="D78" s="2"/>
      <c r="E78" s="9"/>
    </row>
    <row r="79" spans="1:5" ht="12" customHeight="1">
      <c r="A79" s="2" t="s">
        <v>33</v>
      </c>
      <c r="B79" s="6" t="s">
        <v>8</v>
      </c>
      <c r="C79" s="15" t="s">
        <v>99</v>
      </c>
      <c r="D79" s="9">
        <v>2357.1</v>
      </c>
      <c r="E79" s="9"/>
    </row>
    <row r="80" spans="1:5" ht="12" customHeight="1">
      <c r="A80" s="2" t="s">
        <v>34</v>
      </c>
      <c r="B80" s="2" t="s">
        <v>9</v>
      </c>
      <c r="C80" s="15" t="s">
        <v>62</v>
      </c>
      <c r="D80" s="8">
        <v>0</v>
      </c>
      <c r="E80" s="9">
        <f>SUM(D79:D80)</f>
        <v>2357.1</v>
      </c>
    </row>
    <row r="81" spans="1:5" ht="12" customHeight="1">
      <c r="A81" s="2" t="s">
        <v>35</v>
      </c>
    </row>
    <row r="82" spans="1:5" ht="12" customHeight="1">
      <c r="A82" t="s">
        <v>52</v>
      </c>
      <c r="B82" s="2"/>
      <c r="C82" s="2"/>
      <c r="D82" s="9"/>
      <c r="E82" s="9"/>
    </row>
    <row r="83" spans="1:5" ht="12" customHeight="1">
      <c r="B83" s="2" t="s">
        <v>12</v>
      </c>
      <c r="C83" s="6" t="s">
        <v>36</v>
      </c>
      <c r="D83" s="2"/>
      <c r="E83" s="9"/>
    </row>
    <row r="84" spans="1:5" ht="12" customHeight="1">
      <c r="A84" s="2"/>
      <c r="B84" s="6" t="s">
        <v>8</v>
      </c>
      <c r="C84" s="15" t="s">
        <v>100</v>
      </c>
      <c r="D84" s="9">
        <v>36165.410000000003</v>
      </c>
      <c r="E84" s="9"/>
    </row>
    <row r="85" spans="1:5" ht="12" customHeight="1">
      <c r="A85" s="2"/>
      <c r="B85" s="2" t="s">
        <v>9</v>
      </c>
      <c r="C85" s="15" t="s">
        <v>62</v>
      </c>
      <c r="D85" s="8">
        <v>0</v>
      </c>
      <c r="E85" s="9">
        <f>SUM(D84:D85)</f>
        <v>36165.410000000003</v>
      </c>
    </row>
    <row r="86" spans="1:5" ht="12" customHeight="1">
      <c r="A86" s="2"/>
      <c r="B86" s="2"/>
      <c r="C86" s="6"/>
      <c r="D86" s="8"/>
      <c r="E86" s="9"/>
    </row>
    <row r="87" spans="1:5" ht="12" customHeight="1">
      <c r="A87" s="2"/>
      <c r="B87" s="2"/>
      <c r="C87" s="2"/>
      <c r="D87" s="9"/>
      <c r="E87" s="9"/>
    </row>
    <row r="88" spans="1:5" ht="12" customHeight="1">
      <c r="A88" s="2"/>
      <c r="B88" s="2" t="s">
        <v>12</v>
      </c>
      <c r="C88" s="6" t="s">
        <v>37</v>
      </c>
      <c r="D88" s="9" t="s">
        <v>12</v>
      </c>
      <c r="E88" s="9"/>
    </row>
    <row r="89" spans="1:5" ht="12" customHeight="1">
      <c r="A89" s="2"/>
      <c r="B89" s="6" t="s">
        <v>8</v>
      </c>
      <c r="C89" s="15" t="s">
        <v>101</v>
      </c>
      <c r="D89" s="9">
        <v>29456.45</v>
      </c>
      <c r="E89" s="9"/>
    </row>
    <row r="90" spans="1:5" ht="12" customHeight="1">
      <c r="A90" s="2"/>
      <c r="B90" s="2" t="s">
        <v>9</v>
      </c>
      <c r="C90" s="15" t="s">
        <v>62</v>
      </c>
      <c r="D90" s="8">
        <v>0</v>
      </c>
      <c r="E90" s="9">
        <f>SUM(D89:D90)</f>
        <v>29456.45</v>
      </c>
    </row>
    <row r="91" spans="1:5" ht="12" customHeight="1">
      <c r="A91" s="2"/>
      <c r="B91" s="2"/>
      <c r="C91" s="2"/>
      <c r="D91" s="9"/>
      <c r="E91" s="9"/>
    </row>
    <row r="92" spans="1:5" ht="12" customHeight="1">
      <c r="A92" s="2"/>
      <c r="B92" s="2"/>
      <c r="C92" s="2"/>
      <c r="D92" s="9"/>
      <c r="E92" s="9"/>
    </row>
    <row r="93" spans="1:5" ht="12" customHeight="1">
      <c r="A93" s="2"/>
      <c r="B93" s="2"/>
      <c r="C93" s="6" t="s">
        <v>38</v>
      </c>
      <c r="D93" s="8"/>
      <c r="E93" s="9"/>
    </row>
    <row r="94" spans="1:5" ht="12" customHeight="1">
      <c r="A94" s="2"/>
      <c r="B94" s="6" t="s">
        <v>8</v>
      </c>
      <c r="C94" s="15" t="s">
        <v>102</v>
      </c>
      <c r="D94" s="9">
        <v>232599.5</v>
      </c>
      <c r="E94" s="9"/>
    </row>
    <row r="95" spans="1:5" ht="12" customHeight="1">
      <c r="A95" s="2"/>
      <c r="B95" s="2" t="s">
        <v>9</v>
      </c>
      <c r="C95" s="15" t="s">
        <v>62</v>
      </c>
      <c r="D95" s="8">
        <v>0</v>
      </c>
      <c r="E95" s="9">
        <f>SUM(D94:D95)</f>
        <v>232599.5</v>
      </c>
    </row>
    <row r="96" spans="1:5" ht="12" customHeight="1">
      <c r="A96" s="2"/>
      <c r="B96" s="2"/>
      <c r="C96" s="6"/>
      <c r="D96" s="8"/>
      <c r="E96" s="9"/>
    </row>
    <row r="97" spans="1:5" ht="12" customHeight="1">
      <c r="A97" s="2"/>
      <c r="B97" s="2"/>
      <c r="C97" s="6"/>
      <c r="D97" s="8"/>
      <c r="E97" s="9"/>
    </row>
    <row r="98" spans="1:5" ht="12" customHeight="1">
      <c r="A98" s="2"/>
      <c r="B98" s="2"/>
      <c r="C98" s="6" t="s">
        <v>87</v>
      </c>
      <c r="D98" s="8"/>
      <c r="E98" s="9"/>
    </row>
    <row r="99" spans="1:5" ht="12" customHeight="1">
      <c r="A99" s="2"/>
      <c r="B99" s="6" t="s">
        <v>8</v>
      </c>
      <c r="C99" s="15" t="s">
        <v>103</v>
      </c>
      <c r="D99" s="9">
        <v>8322.41</v>
      </c>
      <c r="E99" s="9"/>
    </row>
    <row r="100" spans="1:5" ht="12" customHeight="1">
      <c r="A100" s="2"/>
      <c r="B100" s="2" t="s">
        <v>9</v>
      </c>
      <c r="C100" s="15" t="s">
        <v>62</v>
      </c>
      <c r="D100" s="8">
        <v>0</v>
      </c>
      <c r="E100" s="9">
        <f>SUM(D99:D100)</f>
        <v>8322.41</v>
      </c>
    </row>
    <row r="101" spans="1:5" ht="12" customHeight="1">
      <c r="A101" s="2"/>
      <c r="B101" s="2"/>
      <c r="C101" s="15"/>
      <c r="D101" s="8"/>
      <c r="E101" s="9"/>
    </row>
    <row r="102" spans="1:5" ht="12" customHeight="1">
      <c r="A102" s="2"/>
      <c r="B102" s="2"/>
      <c r="C102" s="15"/>
      <c r="D102" s="8"/>
      <c r="E102" s="9"/>
    </row>
    <row r="103" spans="1:5" ht="12" customHeight="1">
      <c r="A103" s="2"/>
      <c r="B103" s="2"/>
      <c r="C103" s="6" t="s">
        <v>95</v>
      </c>
      <c r="D103" s="8"/>
      <c r="E103" s="9"/>
    </row>
    <row r="104" spans="1:5" ht="12" customHeight="1">
      <c r="A104" s="2"/>
      <c r="B104" s="6" t="s">
        <v>8</v>
      </c>
      <c r="C104" s="15" t="s">
        <v>104</v>
      </c>
      <c r="D104" s="9">
        <v>8797.9500000000007</v>
      </c>
      <c r="E104" s="9"/>
    </row>
    <row r="105" spans="1:5" ht="12" customHeight="1">
      <c r="A105" s="2"/>
      <c r="B105" s="2" t="s">
        <v>9</v>
      </c>
      <c r="C105" s="15" t="s">
        <v>62</v>
      </c>
      <c r="D105" s="8">
        <v>0</v>
      </c>
      <c r="E105" s="9">
        <f>SUM(D104:D105)</f>
        <v>8797.9500000000007</v>
      </c>
    </row>
    <row r="106" spans="1:5" ht="12" customHeight="1">
      <c r="A106" s="2"/>
      <c r="B106" s="2"/>
      <c r="C106" s="15"/>
      <c r="D106" s="8"/>
      <c r="E106" s="9"/>
    </row>
    <row r="107" spans="1:5" ht="12" customHeight="1">
      <c r="A107" s="2"/>
      <c r="B107" s="2"/>
      <c r="C107" s="6"/>
      <c r="D107" s="8"/>
      <c r="E107" s="9"/>
    </row>
    <row r="108" spans="1:5" ht="12" customHeight="1">
      <c r="A108" s="2"/>
      <c r="B108" s="2"/>
      <c r="C108" s="6" t="s">
        <v>78</v>
      </c>
      <c r="D108" s="8"/>
      <c r="E108" s="2"/>
    </row>
    <row r="109" spans="1:5" ht="12" customHeight="1">
      <c r="A109" s="2"/>
      <c r="B109" s="6" t="s">
        <v>8</v>
      </c>
      <c r="C109" s="15" t="s">
        <v>105</v>
      </c>
      <c r="D109" s="28">
        <f>146686.45*0.35763</f>
        <v>52459.48</v>
      </c>
      <c r="E109" s="2"/>
    </row>
    <row r="110" spans="1:5" ht="12" customHeight="1">
      <c r="A110" s="2"/>
      <c r="B110" s="6" t="s">
        <v>9</v>
      </c>
      <c r="C110" s="15" t="s">
        <v>62</v>
      </c>
      <c r="D110" s="28">
        <f>0*0.35763</f>
        <v>0</v>
      </c>
      <c r="E110" s="9"/>
    </row>
    <row r="111" spans="1:5" ht="12" customHeight="1">
      <c r="A111" s="2"/>
      <c r="B111" s="2" t="s">
        <v>89</v>
      </c>
      <c r="C111" s="15" t="s">
        <v>105</v>
      </c>
      <c r="D111" s="29">
        <f>0*0.35763</f>
        <v>0</v>
      </c>
      <c r="E111" s="26">
        <f>SUM(D109:D111)</f>
        <v>52459.48</v>
      </c>
    </row>
    <row r="112" spans="1:5" ht="12" customHeight="1">
      <c r="A112" s="2"/>
    </row>
    <row r="113" spans="1:12" ht="12" customHeight="1">
      <c r="A113" s="2"/>
      <c r="B113" s="2"/>
      <c r="C113" s="2"/>
      <c r="D113" s="9"/>
      <c r="E113" s="9"/>
    </row>
    <row r="114" spans="1:12" ht="12" customHeight="1">
      <c r="A114" s="2"/>
      <c r="B114" s="2"/>
      <c r="C114" s="6" t="s">
        <v>39</v>
      </c>
      <c r="D114" s="8"/>
      <c r="E114" s="2"/>
    </row>
    <row r="115" spans="1:12" ht="12" customHeight="1">
      <c r="A115" s="2"/>
      <c r="B115" s="6" t="s">
        <v>8</v>
      </c>
      <c r="C115" s="15" t="s">
        <v>109</v>
      </c>
      <c r="D115" s="9">
        <v>256227.42</v>
      </c>
      <c r="E115" s="9"/>
      <c r="F115" s="10"/>
    </row>
    <row r="116" spans="1:12" ht="12" customHeight="1">
      <c r="A116" s="2"/>
      <c r="B116" s="2" t="s">
        <v>9</v>
      </c>
      <c r="C116" s="15" t="s">
        <v>62</v>
      </c>
      <c r="D116" s="8">
        <v>0</v>
      </c>
      <c r="E116" s="9">
        <f>SUM(D115:D116)</f>
        <v>256227.42</v>
      </c>
      <c r="F116" s="10"/>
    </row>
    <row r="117" spans="1:12" ht="12" customHeight="1">
      <c r="A117" s="2"/>
      <c r="B117" s="2"/>
      <c r="C117" s="2"/>
      <c r="D117" s="8"/>
      <c r="E117" s="2"/>
      <c r="F117" s="10"/>
    </row>
    <row r="118" spans="1:12" ht="12" customHeight="1">
      <c r="A118" s="2"/>
      <c r="B118" s="2"/>
      <c r="C118" s="2" t="s">
        <v>12</v>
      </c>
      <c r="D118" s="2"/>
      <c r="E118" s="8">
        <f>SUM(D79:D116)</f>
        <v>626385.72</v>
      </c>
    </row>
    <row r="119" spans="1:12" ht="12" customHeight="1">
      <c r="A119" s="2"/>
      <c r="B119" s="2"/>
      <c r="C119" s="2" t="s">
        <v>12</v>
      </c>
      <c r="D119" s="2"/>
      <c r="E119" s="2"/>
    </row>
    <row r="120" spans="1:12" ht="12" customHeight="1">
      <c r="B120" s="2"/>
      <c r="C120" s="2" t="s">
        <v>40</v>
      </c>
      <c r="D120" s="2"/>
      <c r="E120" s="7">
        <f>SUM(E10:E118)-SUM(E79:E116)</f>
        <v>1065835.08</v>
      </c>
      <c r="F120" s="10"/>
      <c r="G120" s="10"/>
      <c r="H120" s="10"/>
      <c r="I120" s="16"/>
      <c r="K120" s="16"/>
      <c r="L120" s="19"/>
    </row>
    <row r="121" spans="1:12" ht="12" customHeight="1">
      <c r="B121" s="2"/>
      <c r="C121" s="2"/>
      <c r="D121" s="2"/>
      <c r="E121" s="2"/>
      <c r="F121" s="10"/>
      <c r="G121" s="10"/>
      <c r="K121" s="16"/>
      <c r="L121" s="19"/>
    </row>
    <row r="122" spans="1:12" ht="12" customHeight="1">
      <c r="B122" s="2"/>
      <c r="C122" s="2" t="s">
        <v>41</v>
      </c>
      <c r="D122" s="9"/>
      <c r="E122" s="9">
        <f>D11+D17+D23+D29+D35+D41+D47+D49+D53+D55+D59+D61+D65+D67+D71+D72+D73+D74+D75+D79+D84+D89+D94+D99+D104+D109+D111+D115</f>
        <v>1065835.08</v>
      </c>
      <c r="F122" s="10"/>
      <c r="G122" s="10"/>
    </row>
    <row r="123" spans="1:12" ht="12" customHeight="1">
      <c r="B123" s="2"/>
      <c r="C123" s="2" t="s">
        <v>42</v>
      </c>
      <c r="D123" s="9"/>
      <c r="E123" s="8">
        <f>D12+D18+D24+D30+D36+D42+D48+D54+D60+D66+D76+D80+D85+D90+D95+D100+D105+D110+D116</f>
        <v>0</v>
      </c>
      <c r="F123" s="10"/>
      <c r="G123" s="10"/>
    </row>
    <row r="124" spans="1:12" ht="12" customHeight="1">
      <c r="A124" s="2"/>
      <c r="B124" s="2"/>
      <c r="C124" s="2"/>
      <c r="D124" s="9"/>
      <c r="E124" s="7">
        <f>E122+E123</f>
        <v>1065835.08</v>
      </c>
      <c r="F124" s="20"/>
      <c r="G124" s="10"/>
    </row>
    <row r="125" spans="1:12">
      <c r="A125" s="2"/>
      <c r="B125" s="2"/>
      <c r="C125" s="2"/>
      <c r="D125" s="9"/>
      <c r="E125" s="2"/>
      <c r="F125" s="17"/>
      <c r="G125" s="10"/>
    </row>
    <row r="126" spans="1:12">
      <c r="D126" s="10"/>
      <c r="F126" s="10"/>
      <c r="G126" s="10"/>
    </row>
    <row r="127" spans="1:12">
      <c r="D127" s="10"/>
      <c r="F127" s="10"/>
      <c r="G127" s="10"/>
    </row>
    <row r="128" spans="1:12">
      <c r="D128" s="10"/>
      <c r="G128" s="10"/>
    </row>
    <row r="129" spans="1:11">
      <c r="C129" s="10"/>
      <c r="D129" s="10"/>
      <c r="F129" s="10"/>
      <c r="G129" s="10"/>
      <c r="H129" s="10"/>
      <c r="I129" s="10"/>
      <c r="J129" s="16"/>
      <c r="K129" s="24"/>
    </row>
    <row r="130" spans="1:11">
      <c r="D130" s="10"/>
      <c r="F130" s="10"/>
    </row>
    <row r="131" spans="1:11">
      <c r="D131" s="10"/>
    </row>
    <row r="132" spans="1:11">
      <c r="C132" t="s">
        <v>43</v>
      </c>
      <c r="D132" s="10"/>
    </row>
    <row r="133" spans="1:11">
      <c r="C133" s="10">
        <v>131978.10999999999</v>
      </c>
      <c r="D133" s="10"/>
      <c r="E133" s="10">
        <f>E122</f>
        <v>1065835.08</v>
      </c>
      <c r="F133" t="s">
        <v>97</v>
      </c>
    </row>
    <row r="134" spans="1:11">
      <c r="C134" s="10">
        <v>9956.2900000000009</v>
      </c>
      <c r="D134" s="10"/>
      <c r="E134" s="10">
        <f>C145</f>
        <v>327423.84000000003</v>
      </c>
      <c r="F134" t="s">
        <v>44</v>
      </c>
    </row>
    <row r="135" spans="1:11">
      <c r="C135" s="10">
        <v>41180.239999999998</v>
      </c>
      <c r="D135" s="11" t="s">
        <v>45</v>
      </c>
      <c r="E135" s="13">
        <v>42025.58</v>
      </c>
      <c r="F135" t="s">
        <v>67</v>
      </c>
    </row>
    <row r="136" spans="1:11">
      <c r="C136" s="10">
        <v>5386.81</v>
      </c>
      <c r="D136" s="12" t="s">
        <v>45</v>
      </c>
      <c r="E136" s="13">
        <v>1420.42</v>
      </c>
      <c r="F136" t="s">
        <v>68</v>
      </c>
    </row>
    <row r="137" spans="1:11">
      <c r="C137" s="10">
        <v>40376.43</v>
      </c>
      <c r="D137" s="11" t="s">
        <v>45</v>
      </c>
      <c r="E137" s="13">
        <v>0</v>
      </c>
      <c r="F137" t="s">
        <v>79</v>
      </c>
    </row>
    <row r="138" spans="1:11">
      <c r="C138" s="10">
        <v>20182.57</v>
      </c>
      <c r="D138" s="12" t="s">
        <v>45</v>
      </c>
      <c r="E138" s="13">
        <v>0</v>
      </c>
      <c r="F138" t="s">
        <v>80</v>
      </c>
    </row>
    <row r="139" spans="1:11">
      <c r="C139" s="10">
        <v>33646.07</v>
      </c>
      <c r="E139" s="8">
        <v>14366.84</v>
      </c>
      <c r="F139" t="s">
        <v>46</v>
      </c>
    </row>
    <row r="140" spans="1:11">
      <c r="C140" s="10">
        <v>11010.74</v>
      </c>
    </row>
    <row r="141" spans="1:11">
      <c r="C141" s="10">
        <v>33706.58</v>
      </c>
      <c r="E141" s="9">
        <f>SUM(E133:E139)</f>
        <v>1451071.76</v>
      </c>
      <c r="F141" t="s">
        <v>47</v>
      </c>
    </row>
    <row r="142" spans="1:11">
      <c r="C142" s="8">
        <v>0</v>
      </c>
    </row>
    <row r="143" spans="1:11">
      <c r="C143" s="10">
        <f>SUM(C133:C142)</f>
        <v>327423.84000000003</v>
      </c>
    </row>
    <row r="144" spans="1:11">
      <c r="A144" t="s">
        <v>75</v>
      </c>
      <c r="C144" s="8">
        <v>0</v>
      </c>
    </row>
    <row r="145" spans="1:8">
      <c r="A145" t="s">
        <v>76</v>
      </c>
      <c r="C145" s="10">
        <f>SUM(C143:C144)</f>
        <v>327423.84000000003</v>
      </c>
    </row>
    <row r="146" spans="1:8">
      <c r="C146" s="10"/>
    </row>
    <row r="150" spans="1:8">
      <c r="C150" t="s">
        <v>69</v>
      </c>
      <c r="F150" s="22">
        <v>1395987.05</v>
      </c>
    </row>
    <row r="151" spans="1:8">
      <c r="C151" t="s">
        <v>70</v>
      </c>
      <c r="F151" s="21">
        <f>E124</f>
        <v>1065835.08</v>
      </c>
    </row>
    <row r="152" spans="1:8">
      <c r="C152" t="s">
        <v>77</v>
      </c>
      <c r="F152" s="22">
        <v>316330.51</v>
      </c>
    </row>
    <row r="153" spans="1:8">
      <c r="C153" t="s">
        <v>71</v>
      </c>
      <c r="F153" s="22">
        <v>13821.46</v>
      </c>
    </row>
    <row r="154" spans="1:8">
      <c r="F154" s="21"/>
    </row>
    <row r="155" spans="1:8">
      <c r="C155" t="s">
        <v>6</v>
      </c>
      <c r="F155" s="21">
        <f>F150-F151-F152-F153</f>
        <v>0</v>
      </c>
      <c r="H155" t="s">
        <v>72</v>
      </c>
    </row>
    <row r="156" spans="1:8">
      <c r="F156" s="21"/>
    </row>
    <row r="157" spans="1:8">
      <c r="F157" s="21"/>
    </row>
    <row r="158" spans="1:8">
      <c r="F158" s="21"/>
    </row>
    <row r="159" spans="1:8">
      <c r="F159" s="21"/>
    </row>
  </sheetData>
  <phoneticPr fontId="2" type="noConversion"/>
  <pageMargins left="1.25" right="0.25" top="0.5" bottom="0.25" header="0.5" footer="0.5"/>
  <pageSetup scale="81" orientation="portrait" r:id="rId1"/>
  <headerFooter alignWithMargins="0">
    <oddFooter>&amp;C&amp;P&amp;R^</oddFooter>
  </headerFooter>
  <rowBreaks count="1" manualBreakCount="1">
    <brk id="7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</vt:lpstr>
      <vt:lpstr>A!Print_Area</vt:lpstr>
      <vt:lpstr>A!Print_Titles</vt:lpstr>
      <vt:lpstr>Print_Titles_MI</vt:lpstr>
    </vt:vector>
  </TitlesOfParts>
  <Company>City of Wyoming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Wyoming</dc:creator>
  <cp:lastModifiedBy>Boot, Andrea</cp:lastModifiedBy>
  <cp:lastPrinted>2021-09-07T20:18:17Z</cp:lastPrinted>
  <dcterms:created xsi:type="dcterms:W3CDTF">1999-11-02T19:24:38Z</dcterms:created>
  <dcterms:modified xsi:type="dcterms:W3CDTF">2022-06-08T16:23:57Z</dcterms:modified>
</cp:coreProperties>
</file>